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e1d745ea65b719b6/PE Files/Leadership Value Calculator/"/>
    </mc:Choice>
  </mc:AlternateContent>
  <xr:revisionPtr revIDLastSave="96" documentId="8_{B2B4491C-1FED-4ADC-A03C-0AB26BCB23F5}" xr6:coauthVersionLast="47" xr6:coauthVersionMax="47" xr10:uidLastSave="{1866B4E7-0CA1-4B98-B272-4A2E3BE39708}"/>
  <bookViews>
    <workbookView xWindow="-120" yWindow="-120" windowWidth="20730" windowHeight="11040" xr2:uid="{00000000-000D-0000-FFFF-FFFF00000000}"/>
  </bookViews>
  <sheets>
    <sheet name="Calculator" sheetId="1" r:id="rId1"/>
    <sheet name="Metho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1" l="1"/>
  <c r="H45" i="1"/>
  <c r="H44" i="1"/>
  <c r="A38" i="1"/>
  <c r="D38" i="1" s="1"/>
  <c r="E33" i="1"/>
  <c r="C33" i="1"/>
  <c r="A33" i="1"/>
  <c r="E26" i="1"/>
  <c r="G24" i="1"/>
  <c r="H21" i="1"/>
  <c r="H20" i="1"/>
  <c r="G15" i="1"/>
  <c r="E15" i="1"/>
  <c r="F49" i="1" l="1"/>
  <c r="H22" i="1"/>
  <c r="E11" i="1" s="1"/>
  <c r="G17" i="1"/>
  <c r="G33" i="1"/>
  <c r="E17" i="1"/>
  <c r="G35"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<sst xmlns="http://schemas.openxmlformats.org/spreadsheetml/2006/main" count="77" uniqueCount="74">
  <si>
    <t>LEADERSHIP VALUE CALCULATOR</t>
  </si>
  <si>
    <t>Discover what better leadership could be worth to your business.</t>
  </si>
  <si>
    <t>www.transformationgrowth.com</t>
  </si>
  <si>
    <t>START HERE  •  Complete only the yellow cells  •  Takes about 2 minutes</t>
  </si>
  <si>
    <t>1. TELL US ABOUT YOUR BUSINESS &amp; LEADERSHIP</t>
  </si>
  <si>
    <t>YOUR LEADERSHIP VALUE RESULTS</t>
  </si>
  <si>
    <t>Annual Revenue</t>
  </si>
  <si>
    <t>ESTIMATED ANNUAL LEADERSHIP OPPORTUNITY</t>
  </si>
  <si>
    <t>Current Net Profit Margin</t>
  </si>
  <si>
    <t>Target Net Profit Margin</t>
  </si>
  <si>
    <t>Owner / CEO Hours per Week</t>
  </si>
  <si>
    <t>Hours per Week Spent Firefighting</t>
  </si>
  <si>
    <t>LEADERSHIP VALUE SCORE</t>
  </si>
  <si>
    <t>GHOST SHIFT SCORE</t>
  </si>
  <si>
    <t>Value of Owner / CEO Time per Hour</t>
  </si>
  <si>
    <t>2. HOW DEPENDENT IS THE BUSINESS ON YOU?</t>
  </si>
  <si>
    <t>% of Decisions Requiring You</t>
  </si>
  <si>
    <t>WHERE YOUR VALUE IS HIDDEN</t>
  </si>
  <si>
    <t>% of Business That Would Run Normally for 30 Days Without You</t>
  </si>
  <si>
    <t>Profit Margin Opportunity</t>
  </si>
  <si>
    <t>Team Accountability (1–5)</t>
  </si>
  <si>
    <t>Leadership Time Opportunity</t>
  </si>
  <si>
    <t>Delegation (1–5)</t>
  </si>
  <si>
    <t>Owner Dependency Opportunity</t>
  </si>
  <si>
    <t>Priority Clarity (1–5)</t>
  </si>
  <si>
    <t>Leadership Bench Strength (1–5)</t>
  </si>
  <si>
    <t>LEADERSHIP CAPACITY AVAILABLE</t>
  </si>
  <si>
    <t>Tip: Use your best current estimate. The goal is not perfect precision — it is to reveal where leadership may be trapping time, profit, and organizational capacity.</t>
  </si>
  <si>
    <t>YOUR 3 PROFITS — WHERE LEADERSHIP IS HELPING OR HOLDING YOU BACK</t>
  </si>
  <si>
    <t>PERSONAL PROFIT</t>
  </si>
  <si>
    <t>PROFESSIONAL PROFIT</t>
  </si>
  <si>
    <t>BUSINESS PROFIT</t>
  </si>
  <si>
    <t>OVERALL</t>
  </si>
  <si>
    <t>Freedom &amp; leadership capacity</t>
  </si>
  <si>
    <t>Team leadership &amp; execution</t>
  </si>
  <si>
    <t>Profitability &amp; scalability</t>
  </si>
  <si>
    <t>YOUR BIGGEST LEADERSHIP CONSTRAINT</t>
  </si>
  <si>
    <t>WHAT-IF IMPACT SIMULATOR — CHANGE THE YELLOW CELLS</t>
  </si>
  <si>
    <t>Recover Hours / Week</t>
  </si>
  <si>
    <t>Value of Time Recovered</t>
  </si>
  <si>
    <t>Improve Net Margin By</t>
  </si>
  <si>
    <t>Added Annual Profit</t>
  </si>
  <si>
    <t>Reduce Decisions Requiring You By</t>
  </si>
  <si>
    <t>Owner Dependency Value</t>
  </si>
  <si>
    <t>The simulator is not a forecast. It lets you test the financial impact of small leadership improvements using your own business numbers.</t>
  </si>
  <si>
    <t>POTENTIAL ANNUAL IMPACT</t>
  </si>
  <si>
    <t>HOW THE CALCULATOR WORKS</t>
  </si>
  <si>
    <t>Assumption</t>
  </si>
  <si>
    <t>Value</t>
  </si>
  <si>
    <t>Share of Profit-Gap Opportunity Attributed to Leadership</t>
  </si>
  <si>
    <t>Share of Firefighting Time Considered Recoverable</t>
  </si>
  <si>
    <t>Owner Dependency Opportunity Factor</t>
  </si>
  <si>
    <t>Metric</t>
  </si>
  <si>
    <t>Calculation</t>
  </si>
  <si>
    <t>Why It Matters</t>
  </si>
  <si>
    <t>Notes</t>
  </si>
  <si>
    <t>Leadership Value Score</t>
  </si>
  <si>
    <t>Average of dependency, 30-day freedom, strategic time, accountability, delegation, clarity and bench strength</t>
  </si>
  <si>
    <t>Simple 0–100 view of leadership scalability</t>
  </si>
  <si>
    <t>Higher is better</t>
  </si>
  <si>
    <t>Ghost Shift Score</t>
  </si>
  <si>
    <t>Average of decision independence, 30-day operating freedom, delegation and bench strength</t>
  </si>
  <si>
    <t>Shows how dependent the business is on the owner/CEO</t>
  </si>
  <si>
    <t>Profit Opportunity</t>
  </si>
  <si>
    <t>Revenue × profit-margin gap × 20%</t>
  </si>
  <si>
    <t>Conservative share of margin improvement potentially influenced by leadership</t>
  </si>
  <si>
    <t>Not all profit improvement comes from leadership</t>
  </si>
  <si>
    <t>Firefighting hours × 52 × hourly value × 25%</t>
  </si>
  <si>
    <t>Values a conservative portion of time that may be recovered</t>
  </si>
  <si>
    <t>Uses your own hourly-value estimate</t>
  </si>
  <si>
    <t>Revenue × dependency gap × 1%</t>
  </si>
  <si>
    <t>Creates a modest economic proxy for reducing owner dependency</t>
  </si>
  <si>
    <t>Designed for discussion, not formal valuation</t>
  </si>
  <si>
    <t>Important: This calculator is an advisory conversation tool. It is intentionally conservative and is not a business valuation, financial forecast, or guarantee of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</si>
</sst>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5" formatCode="0.0%"/>
    <numFmt numFmtId="166" formatCode="\$#,##0"/>
    <numFmt numFmtId="167" formatCode="#,##0\ &quot;hours / year&quot;"/>
    <numFmt numFmtId="168" formatCode="0&quot;/100&quot;"/>
  </numFmts>
  <fonts count="31">
    <font>
      <sz val="11"/>
      <name val="Carlito"/>
    </font>
    <font>
      <i/>
      <sz val="11"/>
      <color rgb="FF17324D"/>
      <name val="Carlito"/>
    </font>
    <font>
      <b/>
      <sz val="11"/>
      <color rgb="FFFFFFFF"/>
      <name val="Carlito"/>
    </font>
    <font>
      <b/>
      <sz val="11"/>
      <color rgb="FF0000FF"/>
      <name val="Carlito"/>
    </font>
    <font>
      <b/>
      <sz val="16"/>
      <color rgb="FFFFFFFF"/>
      <name val="Carlito"/>
    </font>
    <font>
      <i/>
      <sz val="11"/>
      <color rgb="FF1F2937"/>
      <name val="Carlito"/>
    </font>
    <font>
      <sz val="10"/>
      <name val="Times New Roman"/>
      <family val="1"/>
    </font>
    <font>
      <b/>
      <sz val="20"/>
      <color rgb="FFFFFFFF"/>
      <name val="Times New Roman"/>
      <family val="1"/>
    </font>
    <font>
      <sz val="11"/>
      <name val="Times New Roman"/>
      <family val="1"/>
    </font>
    <font>
      <b/>
      <i/>
      <sz val="11"/>
      <color rgb="FFFFFFFF"/>
      <name val="Times New Roman"/>
      <family val="1"/>
    </font>
    <font>
      <b/>
      <sz val="10"/>
      <color rgb="FF0B2B50"/>
      <name val="Times New Roman"/>
      <family val="1"/>
    </font>
    <font>
      <b/>
      <sz val="11"/>
      <color rgb="FFFFFFFF"/>
      <name val="Times New Roman"/>
      <family val="1"/>
    </font>
    <font>
      <b/>
      <sz val="12"/>
      <color rgb="FFFFFFFF"/>
      <name val="Times New Roman"/>
      <family val="1"/>
    </font>
    <font>
      <sz val="10"/>
      <color rgb="FF1F2937"/>
      <name val="Times New Roman"/>
      <family val="1"/>
    </font>
    <font>
      <b/>
      <sz val="11"/>
      <color rgb="FFC65A18"/>
      <name val="Times New Roman"/>
      <family val="1"/>
    </font>
    <font>
      <b/>
      <sz val="24"/>
      <color rgb="FFFFFFFF"/>
      <name val="Times New Roman"/>
      <family val="1"/>
    </font>
    <font>
      <b/>
      <sz val="10"/>
      <color rgb="FFFFFFFF"/>
      <name val="Times New Roman"/>
      <family val="1"/>
    </font>
    <font>
      <b/>
      <sz val="22"/>
      <color rgb="FF0B2B50"/>
      <name val="Times New Roman"/>
      <family val="1"/>
    </font>
    <font>
      <b/>
      <sz val="9"/>
      <color rgb="FF1F2937"/>
      <name val="Times New Roman"/>
      <family val="1"/>
    </font>
    <font>
      <b/>
      <sz val="11"/>
      <color rgb="FF0B2B50"/>
      <name val="Times New Roman"/>
      <family val="1"/>
    </font>
    <font>
      <b/>
      <sz val="13"/>
      <color rgb="FFC65A18"/>
      <name val="Times New Roman"/>
      <family val="1"/>
    </font>
    <font>
      <i/>
      <sz val="9"/>
      <color rgb="FF1F2937"/>
      <name val="Times New Roman"/>
      <family val="1"/>
    </font>
    <font>
      <b/>
      <sz val="24"/>
      <color rgb="FFC65A18"/>
      <name val="Times New Roman"/>
      <family val="1"/>
    </font>
    <font>
      <i/>
      <sz val="8"/>
      <color rgb="FF5D6B7A"/>
      <name val="Times New Roman"/>
      <family val="1"/>
    </font>
    <font>
      <b/>
      <sz val="8"/>
      <color rgb="FF1F2937"/>
      <name val="Times New Roman"/>
      <family val="1"/>
    </font>
    <font>
      <b/>
      <sz val="15"/>
      <color rgb="FF0B2B50"/>
      <name val="Times New Roman"/>
      <family val="1"/>
    </font>
    <font>
      <b/>
      <sz val="10"/>
      <color rgb="FF1F2937"/>
      <name val="Times New Roman"/>
      <family val="1"/>
    </font>
    <font>
      <b/>
      <sz val="20"/>
      <color rgb="FFC65A18"/>
      <name val="Times New Roman"/>
      <family val="1"/>
    </font>
    <font>
      <b/>
      <i/>
      <sz val="8"/>
      <color rgb="FF5D6B7A"/>
      <name val="Times New Roman"/>
      <family val="1"/>
    </font>
    <font>
      <u/>
      <sz val="11"/>
      <color theme="10"/>
      <name val="Carlito"/>
    </font>
    <font>
      <b/>
      <u/>
      <sz val="11"/>
      <color theme="10"/>
      <name val="Carlito"/>
    </font>
  </fonts>
  <fills count="21">
    <fill>
      <patternFill patternType="none"/>
    </fill>
    <fill>
      <patternFill patternType="gray125"/>
    </fill>
    <fill>
      <patternFill patternType="solid">
        <fgColor rgb="FFEAF1F6"/>
      </patternFill>
    </fill>
    <fill>
      <patternFill patternType="solid">
        <fgColor rgb="FFFFF2CC"/>
      </patternFill>
    </fill>
    <fill>
      <patternFill patternType="solid">
        <fgColor rgb="FFD9EAD3"/>
      </patternFill>
    </fill>
    <fill>
      <patternFill patternType="solid">
        <fgColor rgb="FF0B2B50"/>
      </patternFill>
    </fill>
    <fill>
      <patternFill patternType="solid">
        <fgColor rgb="FFC65A18"/>
      </patternFill>
    </fill>
    <fill>
      <patternFill patternType="solid">
        <fgColor rgb="FFFFFFFF"/>
      </patternFill>
    </fill>
    <fill>
      <patternFill patternType="solid">
        <fgColor rgb="FF173E6B"/>
      </patternFill>
    </fill>
    <fill>
      <patternFill patternType="solid">
        <fgColor rgb="FFFCE8D8"/>
      </patternFill>
    </fill>
    <fill>
      <patternFill patternType="solid">
        <fgColor rgb="FFEAF1F7"/>
      </patternFill>
    </fill>
    <fill>
      <patternFill patternType="solid">
        <fgColor rgb="FFF7F9FC"/>
      </patternFill>
    </fill>
    <fill>
      <patternFill patternType="solid">
        <fgColor rgb="FF0B2B50"/>
      </patternFill>
    </fill>
    <fill>
      <patternFill patternType="solid">
        <fgColor rgb="FF173E6B"/>
      </patternFill>
    </fill>
    <fill>
      <patternFill patternType="solid">
        <fgColor rgb="FFEAF1F7"/>
      </patternFill>
    </fill>
    <fill>
      <patternFill patternType="solid">
        <fgColor rgb="FFF7F9FC"/>
      </patternFill>
    </fill>
    <fill>
      <patternFill patternType="solid">
        <fgColor rgb="FFC65A18"/>
      </patternFill>
    </fill>
    <fill>
      <patternFill patternType="solid">
        <fgColor rgb="FFFCE8D8"/>
      </patternFill>
    </fill>
    <fill>
      <patternFill patternType="solid">
        <fgColor rgb="FFFFFFFF"/>
      </patternFill>
    </fill>
    <fill>
      <patternFill patternType="solid">
        <fgColor rgb="FFEAF4E3"/>
      </patternFill>
    </fill>
    <fill>
      <patternFill patternType="solid">
        <fgColor rgb="FFFFFF66"/>
        <bgColor indexed="64"/>
      </patternFill>
    </fill>
  </fills>
  <borders count="1">
    <border>
      <left/>
      <right/>
      <top/>
      <bottom/>
      <diagonal/>
    </border>
  </borders>
  <cellStyleXfs count="2">
    <xf numFmtId="0" fontId="0" fillId="0" borderId="0"/>
    <xf numFmtId="0" fontId="29" fillId="0" borderId="0" applyNumberFormat="0" applyFill="0" applyBorder="0" applyAlignment="0" applyProtection="0"/>
  </cellStyleXfs>
  <cellXfs count="59">
    <xf numFmtId="0" fontId="0" fillId="0" borderId="0" xfId="0"/>
    <xf numFmtId="0" fontId="0" fillId="0" borderId="0" xfId="0" applyAlignment="1">
      <alignment wrapText="1"/>
    </xf>
    <xf numFmtId="9" fontId="3" fillId="3" borderId="0" xfId="0" applyNumberFormat="1" applyFont="1" applyFill="1" applyAlignment="1">
      <alignment wrapText="1"/>
    </xf>
    <xf numFmtId="0" fontId="2" fillId="6" borderId="0" xfId="0" applyFont="1" applyFill="1" applyAlignment="1">
      <alignment wrapText="1"/>
    </xf>
    <xf numFmtId="0" fontId="2" fillId="8" borderId="0" xfId="0" applyFont="1" applyFill="1" applyAlignment="1">
      <alignment wrapText="1"/>
    </xf>
    <xf numFmtId="0" fontId="4" fillId="5" borderId="0" xfId="0" applyFont="1" applyFill="1" applyAlignment="1">
      <alignment horizontal="center" wrapText="1"/>
    </xf>
    <xf numFmtId="0" fontId="5" fillId="10" borderId="0" xfId="0" applyFont="1" applyFill="1" applyAlignment="1">
      <alignment wrapText="1"/>
    </xf>
    <xf numFmtId="0" fontId="1" fillId="2" borderId="0" xfId="0" applyFont="1" applyFill="1" applyAlignment="1">
      <alignment wrapText="1"/>
    </xf>
    <xf numFmtId="0" fontId="6" fillId="0" borderId="0" xfId="0" applyFont="1" applyAlignment="1">
      <alignment horizontal="center" wrapText="1"/>
    </xf>
    <xf numFmtId="0" fontId="6" fillId="0" borderId="0" xfId="0" applyFont="1" applyAlignment="1">
      <alignment wrapText="1"/>
    </xf>
    <xf numFmtId="0" fontId="7" fillId="5" borderId="0" xfId="0" applyFont="1" applyFill="1" applyAlignment="1">
      <alignment horizontal="center" vertical="center" wrapText="1"/>
    </xf>
    <xf numFmtId="0" fontId="8" fillId="0" borderId="0" xfId="0" applyFont="1"/>
    <xf numFmtId="0" fontId="9" fillId="6" borderId="0" xfId="0" applyFont="1" applyFill="1" applyAlignment="1">
      <alignment horizontal="center" vertical="center" wrapText="1"/>
    </xf>
    <xf numFmtId="0" fontId="10" fillId="7" borderId="0" xfId="0" applyFont="1" applyFill="1" applyAlignment="1">
      <alignment horizontal="center" wrapText="1"/>
    </xf>
    <xf numFmtId="0" fontId="11" fillId="8" borderId="0" xfId="0" applyFont="1" applyFill="1" applyAlignment="1">
      <alignment horizontal="center" vertical="center" wrapText="1"/>
    </xf>
    <xf numFmtId="0" fontId="11" fillId="6" borderId="0" xfId="0" applyFont="1" applyFill="1" applyAlignment="1">
      <alignment horizontal="left" vertical="center" wrapText="1"/>
    </xf>
    <xf numFmtId="0" fontId="12" fillId="5" borderId="0" xfId="0" applyFont="1" applyFill="1" applyAlignment="1">
      <alignment horizontal="center" vertical="center" wrapText="1"/>
    </xf>
    <xf numFmtId="0" fontId="13" fillId="7" borderId="0" xfId="0" applyFont="1" applyFill="1" applyAlignment="1">
      <alignment vertical="center" wrapText="1"/>
    </xf>
    <xf numFmtId="166" fontId="10" fillId="20" borderId="0" xfId="0" applyNumberFormat="1" applyFont="1" applyFill="1" applyAlignment="1">
      <alignment horizontal="center" vertical="center" wrapText="1"/>
    </xf>
    <xf numFmtId="0" fontId="14" fillId="9" borderId="0" xfId="0" applyFont="1" applyFill="1" applyAlignment="1">
      <alignment horizontal="center" wrapText="1"/>
    </xf>
    <xf numFmtId="165" fontId="10" fillId="20" borderId="0" xfId="0" applyNumberFormat="1" applyFont="1" applyFill="1" applyAlignment="1">
      <alignment horizontal="center" vertical="center" wrapText="1"/>
    </xf>
    <xf numFmtId="166" fontId="15" fillId="6" borderId="0" xfId="0" applyNumberFormat="1" applyFont="1" applyFill="1" applyAlignment="1">
      <alignment horizontal="center" vertical="center" wrapText="1"/>
    </xf>
    <xf numFmtId="0" fontId="10" fillId="20" borderId="0" xfId="0" applyFont="1" applyFill="1" applyAlignment="1">
      <alignment horizontal="center" vertical="center" wrapText="1"/>
    </xf>
    <xf numFmtId="0" fontId="16" fillId="8" borderId="0" xfId="0" applyFont="1" applyFill="1" applyAlignment="1">
      <alignment horizontal="center" wrapText="1"/>
    </xf>
    <xf numFmtId="1" fontId="17" fillId="10" borderId="0" xfId="0" applyNumberFormat="1" applyFont="1" applyFill="1" applyAlignment="1">
      <alignment horizontal="center" vertical="center" wrapText="1"/>
    </xf>
    <xf numFmtId="0" fontId="11" fillId="8" borderId="0" xfId="0" applyFont="1" applyFill="1" applyAlignment="1">
      <alignment horizontal="left" vertical="center" wrapText="1"/>
    </xf>
    <xf numFmtId="0" fontId="18" fillId="11" borderId="0" xfId="0" applyFont="1" applyFill="1" applyAlignment="1">
      <alignment horizontal="center" wrapText="1"/>
    </xf>
    <xf numFmtId="9" fontId="10" fillId="20" borderId="0" xfId="0" applyNumberFormat="1" applyFont="1" applyFill="1" applyAlignment="1">
      <alignment horizontal="center" vertical="center" wrapText="1"/>
    </xf>
    <xf numFmtId="0" fontId="16" fillId="8" borderId="0" xfId="0" applyFont="1" applyFill="1" applyAlignment="1">
      <alignment horizontal="left" wrapText="1"/>
    </xf>
    <xf numFmtId="0" fontId="18" fillId="7" borderId="0" xfId="0" applyFont="1" applyFill="1" applyAlignment="1">
      <alignment vertical="center" wrapText="1"/>
    </xf>
    <xf numFmtId="0" fontId="16" fillId="6" borderId="0" xfId="0" applyFont="1" applyFill="1" applyAlignment="1">
      <alignment horizontal="center" wrapText="1"/>
    </xf>
    <xf numFmtId="167" fontId="20" fillId="9" borderId="0" xfId="0" applyNumberFormat="1" applyFont="1" applyFill="1" applyAlignment="1">
      <alignment horizontal="center" wrapText="1"/>
    </xf>
    <xf numFmtId="0" fontId="21" fillId="9" borderId="0" xfId="0" applyFont="1" applyFill="1" applyAlignment="1">
      <alignment vertical="center" wrapText="1"/>
    </xf>
    <xf numFmtId="0" fontId="11" fillId="5" borderId="0" xfId="0" applyFont="1" applyFill="1" applyAlignment="1">
      <alignment horizontal="center" vertical="center" wrapText="1"/>
    </xf>
    <xf numFmtId="0" fontId="11" fillId="12" borderId="0" xfId="0" applyFont="1" applyFill="1" applyAlignment="1">
      <alignment horizontal="center" vertical="center" wrapText="1"/>
    </xf>
    <xf numFmtId="0" fontId="8" fillId="0" borderId="0" xfId="0" applyFont="1" applyAlignment="1">
      <alignment wrapText="1"/>
    </xf>
    <xf numFmtId="0" fontId="16" fillId="13" borderId="0" xfId="0" applyFont="1" applyFill="1" applyAlignment="1">
      <alignment horizontal="center" vertical="center" wrapText="1"/>
    </xf>
    <xf numFmtId="0" fontId="16" fillId="16" borderId="0" xfId="0" applyFont="1" applyFill="1" applyAlignment="1">
      <alignment horizontal="center" wrapText="1"/>
    </xf>
    <xf numFmtId="168" fontId="17" fillId="14" borderId="0" xfId="0" applyNumberFormat="1" applyFont="1" applyFill="1" applyAlignment="1">
      <alignment horizontal="center" vertical="center" wrapText="1"/>
    </xf>
    <xf numFmtId="168" fontId="22" fillId="17" borderId="0" xfId="0" applyNumberFormat="1" applyFont="1" applyFill="1" applyAlignment="1">
      <alignment horizontal="center" vertical="center" wrapText="1"/>
    </xf>
    <xf numFmtId="0" fontId="11" fillId="16" borderId="0" xfId="0" applyFont="1" applyFill="1" applyAlignment="1">
      <alignment horizontal="center" wrapText="1"/>
    </xf>
    <xf numFmtId="0" fontId="25" fillId="14" borderId="0" xfId="0" applyFont="1" applyFill="1" applyAlignment="1">
      <alignment horizontal="center" vertical="center" wrapText="1"/>
    </xf>
    <xf numFmtId="0" fontId="26" fillId="17" borderId="0" xfId="0" applyFont="1" applyFill="1" applyAlignment="1">
      <alignment vertical="center" wrapText="1"/>
    </xf>
    <xf numFmtId="0" fontId="11" fillId="12" borderId="0" xfId="0" applyFont="1" applyFill="1" applyAlignment="1">
      <alignment horizontal="center" wrapText="1"/>
    </xf>
    <xf numFmtId="0" fontId="18" fillId="18" borderId="0" xfId="0" applyFont="1" applyFill="1" applyAlignment="1">
      <alignment vertical="center" wrapText="1"/>
    </xf>
    <xf numFmtId="0" fontId="10" fillId="20" borderId="0" xfId="0" applyFont="1" applyFill="1" applyAlignment="1">
      <alignment horizontal="center" wrapText="1"/>
    </xf>
    <xf numFmtId="0" fontId="18" fillId="15" borderId="0" xfId="0" applyFont="1" applyFill="1" applyAlignment="1">
      <alignment vertical="center" wrapText="1"/>
    </xf>
    <xf numFmtId="9" fontId="10" fillId="20" borderId="0" xfId="0" applyNumberFormat="1" applyFont="1" applyFill="1" applyAlignment="1">
      <alignment horizontal="center" wrapText="1"/>
    </xf>
    <xf numFmtId="166" fontId="27" fillId="17" borderId="0" xfId="0" applyNumberFormat="1" applyFont="1" applyFill="1" applyAlignment="1">
      <alignment horizontal="center" vertical="center" wrapText="1"/>
    </xf>
    <xf numFmtId="0" fontId="16" fillId="16" borderId="0" xfId="0" applyFont="1" applyFill="1" applyAlignment="1">
      <alignment horizontal="center" vertical="center" wrapText="1"/>
    </xf>
    <xf numFmtId="0" fontId="23" fillId="15" borderId="0" xfId="0" applyFont="1" applyFill="1" applyAlignment="1">
      <alignment horizontal="center" vertical="center" wrapText="1"/>
    </xf>
    <xf numFmtId="0" fontId="24" fillId="15" borderId="0" xfId="0" applyFont="1" applyFill="1" applyAlignment="1">
      <alignment horizontal="center" vertical="center" wrapText="1"/>
    </xf>
    <xf numFmtId="0" fontId="28" fillId="15" borderId="0" xfId="0" applyFont="1" applyFill="1" applyAlignment="1">
      <alignment vertical="center" wrapText="1"/>
    </xf>
    <xf numFmtId="0" fontId="6" fillId="0" borderId="0" xfId="0" applyFont="1" applyAlignment="1">
      <alignment horizontal="center" wrapText="1"/>
    </xf>
    <xf numFmtId="166" fontId="19" fillId="4" borderId="0" xfId="0" applyNumberFormat="1" applyFont="1" applyFill="1" applyAlignment="1">
      <alignment horizontal="center" vertical="center" wrapText="1"/>
    </xf>
    <xf numFmtId="0" fontId="8" fillId="0" borderId="0" xfId="0" applyFont="1" applyAlignment="1">
      <alignment horizontal="center" wrapText="1"/>
    </xf>
    <xf numFmtId="166" fontId="19" fillId="19" borderId="0" xfId="0" applyNumberFormat="1" applyFont="1" applyFill="1" applyAlignment="1">
      <alignment horizontal="center" wrapText="1"/>
    </xf>
    <xf numFmtId="0" fontId="8" fillId="0" borderId="0" xfId="0" applyFont="1" applyAlignment="1">
      <alignment horizontal="center"/>
    </xf>
    <xf numFmtId="0" fontId="30" fillId="7" borderId="0" xfId="1" applyFont="1" applyFill="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transformationgrowt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workbookViewId="0">
      <selection activeCell="J13" sqref="J13"/>
    </sheetView>
  </sheetViews>
  <sheetFormatPr defaultRowHeight="15"/>
  <cols>
    <col min="1" max="1" width="29.125" style="11" customWidth="1"/>
    <col min="2" max="2" width="4" style="11" customWidth="1"/>
    <col min="3" max="3" width="7.25" style="11" customWidth="1"/>
    <col min="4" max="4" width="10.875" style="11" customWidth="1"/>
    <col min="5" max="5" width="24.5" style="11" customWidth="1"/>
    <col min="6" max="6" width="19.75" style="11" customWidth="1"/>
    <col min="7" max="7" width="21.625" style="11" customWidth="1"/>
    <col min="8" max="8" width="14.125" style="57" customWidth="1"/>
    <col min="9" max="16384" width="9" style="11"/>
  </cols>
  <sheetData>
    <row r="1" spans="1:8">
      <c r="A1" s="8" t="e" vm="1">
        <v>#VALUE!</v>
      </c>
      <c r="B1" s="9"/>
      <c r="C1" s="10" t="s">
        <v>0</v>
      </c>
      <c r="D1" s="10"/>
      <c r="E1" s="10"/>
      <c r="F1" s="10"/>
      <c r="G1" s="10"/>
      <c r="H1" s="10"/>
    </row>
    <row r="2" spans="1:8">
      <c r="A2" s="8"/>
      <c r="B2" s="9"/>
      <c r="C2" s="10"/>
      <c r="D2" s="10"/>
      <c r="E2" s="10"/>
      <c r="F2" s="10"/>
      <c r="G2" s="10"/>
      <c r="H2" s="10"/>
    </row>
    <row r="3" spans="1:8">
      <c r="A3" s="8"/>
      <c r="B3" s="9"/>
      <c r="C3" s="12" t="s">
        <v>1</v>
      </c>
      <c r="D3" s="12"/>
      <c r="E3" s="12"/>
      <c r="F3" s="12"/>
      <c r="G3" s="12"/>
      <c r="H3" s="12"/>
    </row>
    <row r="4" spans="1:8">
      <c r="A4" s="9"/>
      <c r="B4" s="9"/>
      <c r="C4" s="58" t="s">
        <v>2</v>
      </c>
      <c r="D4" s="13"/>
      <c r="E4" s="13"/>
      <c r="F4" s="13"/>
      <c r="G4" s="13"/>
      <c r="H4" s="13"/>
    </row>
    <row r="5" spans="1:8">
      <c r="A5" s="9"/>
      <c r="B5" s="9"/>
      <c r="C5" s="9"/>
      <c r="D5" s="9"/>
      <c r="E5" s="9"/>
      <c r="F5" s="9"/>
      <c r="G5" s="9"/>
      <c r="H5" s="53"/>
    </row>
    <row r="6" spans="1:8">
      <c r="A6" s="14" t="s">
        <v>3</v>
      </c>
      <c r="B6" s="14"/>
      <c r="C6" s="14"/>
      <c r="D6" s="14"/>
      <c r="E6" s="14"/>
      <c r="F6" s="14"/>
      <c r="G6" s="14"/>
      <c r="H6" s="14"/>
    </row>
    <row r="7" spans="1:8">
      <c r="A7" s="9"/>
      <c r="B7" s="9"/>
      <c r="C7" s="9"/>
      <c r="D7" s="9"/>
      <c r="E7" s="9"/>
      <c r="F7" s="9"/>
      <c r="G7" s="9"/>
      <c r="H7" s="53"/>
    </row>
    <row r="8" spans="1:8" ht="15.75">
      <c r="A8" s="15" t="s">
        <v>4</v>
      </c>
      <c r="B8" s="15"/>
      <c r="C8" s="15"/>
      <c r="D8" s="15"/>
      <c r="E8" s="16" t="s">
        <v>5</v>
      </c>
      <c r="F8" s="16"/>
      <c r="G8" s="16"/>
      <c r="H8" s="16"/>
    </row>
    <row r="9" spans="1:8">
      <c r="A9" s="9"/>
      <c r="B9" s="9"/>
      <c r="C9" s="9"/>
      <c r="D9" s="9"/>
      <c r="E9" s="9"/>
      <c r="F9" s="9"/>
      <c r="G9" s="9"/>
      <c r="H9" s="53"/>
    </row>
    <row r="10" spans="1:8">
      <c r="A10" s="17" t="s">
        <v>6</v>
      </c>
      <c r="B10" s="17"/>
      <c r="C10" s="17"/>
      <c r="D10" s="18">
        <v>5000000</v>
      </c>
      <c r="E10" s="19" t="s">
        <v>7</v>
      </c>
      <c r="F10" s="19"/>
      <c r="G10" s="19"/>
      <c r="H10" s="19"/>
    </row>
    <row r="11" spans="1:8">
      <c r="A11" s="17" t="s">
        <v>8</v>
      </c>
      <c r="B11" s="17"/>
      <c r="C11" s="17"/>
      <c r="D11" s="20">
        <v>0.2</v>
      </c>
      <c r="E11" s="21">
        <f>SUM(H20:H22)</f>
        <v>126699.99999999999</v>
      </c>
      <c r="F11" s="21"/>
      <c r="G11" s="21"/>
      <c r="H11" s="21"/>
    </row>
    <row r="12" spans="1:8">
      <c r="A12" s="17" t="s">
        <v>9</v>
      </c>
      <c r="B12" s="17"/>
      <c r="C12" s="17"/>
      <c r="D12" s="20">
        <v>0.3</v>
      </c>
      <c r="E12" s="21"/>
      <c r="F12" s="21"/>
      <c r="G12" s="21"/>
      <c r="H12" s="21"/>
    </row>
    <row r="13" spans="1:8">
      <c r="A13" s="17" t="s">
        <v>10</v>
      </c>
      <c r="B13" s="17"/>
      <c r="C13" s="17"/>
      <c r="D13" s="22">
        <v>50</v>
      </c>
      <c r="E13" s="9"/>
      <c r="F13" s="9"/>
      <c r="G13" s="9"/>
      <c r="H13" s="53"/>
    </row>
    <row r="14" spans="1:8">
      <c r="A14" s="17" t="s">
        <v>11</v>
      </c>
      <c r="B14" s="17"/>
      <c r="C14" s="17"/>
      <c r="D14" s="22">
        <v>12</v>
      </c>
      <c r="E14" s="23" t="s">
        <v>12</v>
      </c>
      <c r="F14" s="23"/>
      <c r="G14" s="23" t="s">
        <v>13</v>
      </c>
      <c r="H14" s="23"/>
    </row>
    <row r="15" spans="1:8">
      <c r="A15" s="17" t="s">
        <v>14</v>
      </c>
      <c r="B15" s="17"/>
      <c r="C15" s="17"/>
      <c r="D15" s="18">
        <v>75</v>
      </c>
      <c r="E15" s="24">
        <f>ROUND(AVERAGE((1-D19)*100,D20*100,(1-MIN(D14/D13,1))*100,D21*20,D22*20,D23*20,D24*20),0)</f>
        <v>74</v>
      </c>
      <c r="F15" s="24"/>
      <c r="G15" s="24">
        <f>ROUND(AVERAGE((1-D19)*100,D20*100,D22*20,D24*20),0)</f>
        <v>70</v>
      </c>
      <c r="H15" s="24"/>
    </row>
    <row r="16" spans="1:8">
      <c r="A16" s="9"/>
      <c r="B16" s="9"/>
      <c r="C16" s="9"/>
      <c r="D16" s="9"/>
      <c r="E16" s="24"/>
      <c r="F16" s="24"/>
      <c r="G16" s="24"/>
      <c r="H16" s="24"/>
    </row>
    <row r="17" spans="1:8">
      <c r="A17" s="25" t="s">
        <v>15</v>
      </c>
      <c r="B17" s="25"/>
      <c r="C17" s="25"/>
      <c r="D17" s="25"/>
      <c r="E17" s="26" t="str">
        <f>IF(E15&gt;=85,"Leadership Freedom",IF(E15&gt;=70,"Strong / Scalable",IF(E15&gt;=55,"Leadership Dependence","Leadership Bottleneck")))</f>
        <v>Strong / Scalable</v>
      </c>
      <c r="F17" s="26"/>
      <c r="G17" s="26" t="str">
        <f>IF(G15&gt;=85,"Low Dependency",IF(G15&gt;=70,"Manageable Dependency",IF(G15&gt;=55,"High Dependency","Owner Bottleneck")))</f>
        <v>Manageable Dependency</v>
      </c>
      <c r="H17" s="26"/>
    </row>
    <row r="18" spans="1:8">
      <c r="A18" s="9"/>
      <c r="B18" s="9"/>
      <c r="C18" s="9"/>
      <c r="D18" s="9"/>
      <c r="E18" s="9"/>
      <c r="F18" s="9"/>
      <c r="G18" s="9"/>
      <c r="H18" s="53"/>
    </row>
    <row r="19" spans="1:8">
      <c r="A19" s="17" t="s">
        <v>16</v>
      </c>
      <c r="B19" s="17"/>
      <c r="C19" s="17"/>
      <c r="D19" s="27">
        <v>0.35</v>
      </c>
      <c r="E19" s="28" t="s">
        <v>17</v>
      </c>
      <c r="F19" s="28"/>
      <c r="G19" s="28"/>
      <c r="H19" s="28"/>
    </row>
    <row r="20" spans="1:8" ht="25.5">
      <c r="A20" s="17" t="s">
        <v>18</v>
      </c>
      <c r="B20" s="17"/>
      <c r="C20" s="17"/>
      <c r="D20" s="27">
        <v>0.75</v>
      </c>
      <c r="E20" s="29" t="s">
        <v>19</v>
      </c>
      <c r="F20" s="29"/>
      <c r="G20" s="29"/>
      <c r="H20" s="54">
        <f>D10*MAX(D12-D11,0)*Method!B4</f>
        <v>99999.999999999985</v>
      </c>
    </row>
    <row r="21" spans="1:8">
      <c r="A21" s="17" t="s">
        <v>20</v>
      </c>
      <c r="B21" s="17"/>
      <c r="C21" s="17"/>
      <c r="D21" s="22">
        <v>4</v>
      </c>
      <c r="E21" s="29" t="s">
        <v>21</v>
      </c>
      <c r="F21" s="29"/>
      <c r="G21" s="29"/>
      <c r="H21" s="54">
        <f>D14*52*D15*Method!B5</f>
        <v>11700</v>
      </c>
    </row>
    <row r="22" spans="1:8">
      <c r="A22" s="17" t="s">
        <v>22</v>
      </c>
      <c r="B22" s="17"/>
      <c r="C22" s="17"/>
      <c r="D22" s="22">
        <v>3</v>
      </c>
      <c r="E22" s="29" t="s">
        <v>23</v>
      </c>
      <c r="F22" s="29"/>
      <c r="G22" s="29"/>
      <c r="H22" s="54">
        <f>D10*(1-G15/100)*Method!B6</f>
        <v>15000.000000000002</v>
      </c>
    </row>
    <row r="23" spans="1:8">
      <c r="A23" s="17" t="s">
        <v>24</v>
      </c>
      <c r="B23" s="17"/>
      <c r="C23" s="17"/>
      <c r="D23" s="22">
        <v>4</v>
      </c>
      <c r="E23" s="9"/>
      <c r="F23" s="9"/>
      <c r="G23" s="9"/>
      <c r="H23" s="53"/>
    </row>
    <row r="24" spans="1:8" ht="16.5">
      <c r="A24" s="17" t="s">
        <v>25</v>
      </c>
      <c r="B24" s="17"/>
      <c r="C24" s="17"/>
      <c r="D24" s="22">
        <v>4</v>
      </c>
      <c r="E24" s="30" t="s">
        <v>26</v>
      </c>
      <c r="F24" s="30"/>
      <c r="G24" s="31">
        <f>D14*52*Method!B5</f>
        <v>156</v>
      </c>
      <c r="H24" s="31"/>
    </row>
    <row r="25" spans="1:8">
      <c r="A25" s="9"/>
      <c r="B25" s="9"/>
      <c r="C25" s="9"/>
      <c r="D25" s="9"/>
      <c r="E25" s="9"/>
      <c r="F25" s="9"/>
      <c r="G25" s="9"/>
      <c r="H25" s="53"/>
    </row>
    <row r="26" spans="1:8" ht="21.75" customHeight="1">
      <c r="A26" s="32" t="s">
        <v>27</v>
      </c>
      <c r="B26" s="32"/>
      <c r="C26" s="32"/>
      <c r="D26" s="32"/>
      <c r="E26" s="33" t="str">
        <f>"Your business may not need more hours from you. It may need more value from the hours you already give it."&amp;CHAR(10)&amp;CHAR(10)&amp;"Use these results to identify the one leadership constraint that could create the greatest return."</f>
        <v>Your business may not need more hours from you. It may need more value from the hours you already give it.
Use these results to identify the one leadership constraint that could create the greatest return.</v>
      </c>
      <c r="F26" s="33"/>
      <c r="G26" s="33"/>
      <c r="H26" s="33"/>
    </row>
    <row r="27" spans="1:8" ht="21.75" customHeight="1">
      <c r="A27" s="32"/>
      <c r="B27" s="32"/>
      <c r="C27" s="32"/>
      <c r="D27" s="32"/>
      <c r="E27" s="33"/>
      <c r="F27" s="33"/>
      <c r="G27" s="33"/>
      <c r="H27" s="33"/>
    </row>
    <row r="28" spans="1:8" ht="21.75" customHeight="1">
      <c r="A28" s="9"/>
      <c r="B28" s="9"/>
      <c r="C28" s="9"/>
      <c r="D28" s="9"/>
      <c r="E28" s="33"/>
      <c r="F28" s="33"/>
      <c r="G28" s="33"/>
      <c r="H28" s="33"/>
    </row>
    <row r="29" spans="1:8">
      <c r="A29" s="9"/>
      <c r="B29" s="9"/>
      <c r="C29" s="9"/>
      <c r="D29" s="9"/>
      <c r="E29" s="9"/>
      <c r="F29" s="9"/>
      <c r="G29" s="9"/>
      <c r="H29" s="53"/>
    </row>
    <row r="30" spans="1:8">
      <c r="A30" s="34" t="s">
        <v>28</v>
      </c>
      <c r="B30" s="34"/>
      <c r="C30" s="34"/>
      <c r="D30" s="34"/>
      <c r="E30" s="34"/>
      <c r="F30" s="34"/>
      <c r="G30" s="34"/>
      <c r="H30" s="34"/>
    </row>
    <row r="31" spans="1:8">
      <c r="A31" s="35"/>
      <c r="B31" s="35"/>
      <c r="C31" s="35"/>
      <c r="D31" s="35"/>
      <c r="E31" s="35"/>
      <c r="F31" s="35"/>
      <c r="G31" s="35"/>
      <c r="H31" s="55"/>
    </row>
    <row r="32" spans="1:8" ht="30.75" customHeight="1">
      <c r="A32" s="36" t="s">
        <v>29</v>
      </c>
      <c r="B32" s="36"/>
      <c r="C32" s="36" t="s">
        <v>30</v>
      </c>
      <c r="D32" s="36"/>
      <c r="E32" s="36" t="s">
        <v>31</v>
      </c>
      <c r="F32" s="36"/>
      <c r="G32" s="49" t="s">
        <v>32</v>
      </c>
      <c r="H32" s="49"/>
    </row>
    <row r="33" spans="1:8">
      <c r="A33" s="38">
        <f>ROUND(AVERAGE((1-MIN(D14/D13,1))*100,(1-D19)*100,D20*100),0)</f>
        <v>72</v>
      </c>
      <c r="B33" s="38"/>
      <c r="C33" s="38">
        <f>ROUND(AVERAGE(D21:D24)*20,0)</f>
        <v>75</v>
      </c>
      <c r="D33" s="38"/>
      <c r="E33" s="38">
        <f>ROUND(AVERAGE(MIN(D11/D12,1)*100,(1-D19)*100,D20*100),0)</f>
        <v>69</v>
      </c>
      <c r="F33" s="38"/>
      <c r="G33" s="39">
        <f>E15</f>
        <v>74</v>
      </c>
      <c r="H33" s="39"/>
    </row>
    <row r="34" spans="1:8">
      <c r="A34" s="38"/>
      <c r="B34" s="38"/>
      <c r="C34" s="38"/>
      <c r="D34" s="38"/>
      <c r="E34" s="38"/>
      <c r="F34" s="38"/>
      <c r="G34" s="39"/>
      <c r="H34" s="39"/>
    </row>
    <row r="35" spans="1:8" ht="21.75" customHeight="1">
      <c r="A35" s="50" t="s">
        <v>33</v>
      </c>
      <c r="B35" s="50"/>
      <c r="C35" s="50" t="s">
        <v>34</v>
      </c>
      <c r="D35" s="50"/>
      <c r="E35" s="50" t="s">
        <v>35</v>
      </c>
      <c r="F35" s="50"/>
      <c r="G35" s="51" t="str">
        <f>E17</f>
        <v>Strong / Scalable</v>
      </c>
      <c r="H35" s="51"/>
    </row>
    <row r="36" spans="1:8">
      <c r="A36" s="35"/>
      <c r="B36" s="35"/>
      <c r="C36" s="35"/>
      <c r="D36" s="35"/>
      <c r="E36" s="35"/>
      <c r="F36" s="35"/>
      <c r="G36" s="35"/>
      <c r="H36" s="55"/>
    </row>
    <row r="37" spans="1:8">
      <c r="A37" s="40" t="s">
        <v>36</v>
      </c>
      <c r="B37" s="40"/>
      <c r="C37" s="40"/>
      <c r="D37" s="40"/>
      <c r="E37" s="40"/>
      <c r="F37" s="40"/>
      <c r="G37" s="40"/>
      <c r="H37" s="40"/>
    </row>
    <row r="38" spans="1:8">
      <c r="A38" s="41" t="str">
        <f>IF(MIN((1-D19)*100,D20*100,D21*20,D22*20,D23*20,D24*20)=(1-D19)*100,"TOO MANY DECISIONS REQUIRE YOU",IF(MIN((1-D19)*100,D20*100,D21*20,D22*20,D23*20,D24*20)=D20*100,"THE BUSINESS CANNOT RUN WITHOUT YOU",IF(MIN((1-D19)*100,D20*100,D21*20,D22*20,D23*20,D24*20)=D21*20,"TEAM ACCOUNTABILITY",IF(MIN((1-D19)*100,D20*100,D21*20,D22*20,D23*20,D24*20)=D22*20,"DELEGATION",IF(MIN((1-D19)*100,D20*100,D21*20,D22*20,D23*20,D24*20)=D23*20,"PRIORITY CLARITY","LEADERSHIP BENCH STRENGTH")))))</f>
        <v>DELEGATION</v>
      </c>
      <c r="B38" s="41"/>
      <c r="C38" s="41"/>
      <c r="D38" s="42" t="str">
        <f>IF(A38="TOO MANY DECISIONS REQUIRE YOU","90-DAY FOCUS: Identify the 5 decisions that repeatedly come back to you. Assign decision rights, limits, and clear escalation rules.",IF(A38="THE BUSINESS CANNOT RUN WITHOUT YOU","90-DAY FOCUS: Document the critical work only you know. Choose one function and make it capable of operating 30 days without you.",IF(A38="TEAM ACCOUNTABILITY","90-DAY FOCUS: Give every leader 3–5 measurable outcomes, a weekly scorecard, and a clear consequence when commitments are missed.",IF(A38="DELEGATION","90-DAY FOCUS: Stop delegating tasks and start delegating outcomes. Define authority, expected result, deadline, and check-in point.",IF(A38="PRIORITY CLARITY","90-DAY FOCUS: Reduce the organization to 3 company priorities and make every leader able to state them without looking them up.","90-DAY FOCUS: Identify the two roles with no ready successor. Build a development plan and begin transferring knowledge now.")))))</f>
        <v>90-DAY FOCUS: Stop delegating tasks and start delegating outcomes. Define authority, expected result, deadline, and check-in point.</v>
      </c>
      <c r="E38" s="42"/>
      <c r="F38" s="42"/>
      <c r="G38" s="42"/>
      <c r="H38" s="42"/>
    </row>
    <row r="39" spans="1:8">
      <c r="A39" s="41"/>
      <c r="B39" s="41"/>
      <c r="C39" s="41"/>
      <c r="D39" s="42"/>
      <c r="E39" s="42"/>
      <c r="F39" s="42"/>
      <c r="G39" s="42"/>
      <c r="H39" s="42"/>
    </row>
    <row r="40" spans="1:8">
      <c r="A40" s="41"/>
      <c r="B40" s="41"/>
      <c r="C40" s="41"/>
      <c r="D40" s="42"/>
      <c r="E40" s="42"/>
      <c r="F40" s="42"/>
      <c r="G40" s="42"/>
      <c r="H40" s="42"/>
    </row>
    <row r="41" spans="1:8">
      <c r="A41" s="35"/>
      <c r="B41" s="35"/>
      <c r="C41" s="35"/>
      <c r="D41" s="35"/>
      <c r="E41" s="35"/>
      <c r="F41" s="35"/>
      <c r="G41" s="35"/>
      <c r="H41" s="55"/>
    </row>
    <row r="42" spans="1:8">
      <c r="A42" s="43" t="s">
        <v>37</v>
      </c>
      <c r="B42" s="43"/>
      <c r="C42" s="43"/>
      <c r="D42" s="43"/>
      <c r="E42" s="43"/>
      <c r="F42" s="43"/>
      <c r="G42" s="43"/>
      <c r="H42" s="43"/>
    </row>
    <row r="43" spans="1:8">
      <c r="A43" s="35"/>
      <c r="B43" s="35"/>
      <c r="C43" s="35"/>
      <c r="D43" s="35"/>
      <c r="E43" s="35"/>
      <c r="F43" s="35"/>
      <c r="G43" s="35"/>
      <c r="H43" s="55"/>
    </row>
    <row r="44" spans="1:8">
      <c r="A44" s="44" t="s">
        <v>38</v>
      </c>
      <c r="B44" s="44"/>
      <c r="C44" s="45">
        <v>10</v>
      </c>
      <c r="D44" s="35"/>
      <c r="E44" s="46" t="s">
        <v>39</v>
      </c>
      <c r="F44" s="46"/>
      <c r="G44" s="46"/>
      <c r="H44" s="56">
        <f>C44*52*D15</f>
        <v>39000</v>
      </c>
    </row>
    <row r="45" spans="1:8">
      <c r="A45" s="44" t="s">
        <v>40</v>
      </c>
      <c r="B45" s="44"/>
      <c r="C45" s="47">
        <v>2.5000000000000001E-2</v>
      </c>
      <c r="D45" s="35"/>
      <c r="E45" s="46" t="s">
        <v>41</v>
      </c>
      <c r="F45" s="46"/>
      <c r="G45" s="46"/>
      <c r="H45" s="56">
        <f>D10*C45</f>
        <v>125000</v>
      </c>
    </row>
    <row r="46" spans="1:8">
      <c r="A46" s="44" t="s">
        <v>42</v>
      </c>
      <c r="B46" s="44"/>
      <c r="C46" s="47">
        <v>0.15</v>
      </c>
      <c r="D46" s="35"/>
      <c r="E46" s="46" t="s">
        <v>43</v>
      </c>
      <c r="F46" s="46"/>
      <c r="G46" s="46"/>
      <c r="H46" s="56">
        <f>D10*C46*Method!B6</f>
        <v>7500</v>
      </c>
    </row>
    <row r="47" spans="1:8">
      <c r="A47" s="35"/>
      <c r="B47" s="35"/>
      <c r="C47" s="35"/>
      <c r="D47" s="35"/>
      <c r="E47" s="35"/>
      <c r="F47" s="35"/>
      <c r="G47" s="35"/>
      <c r="H47" s="55"/>
    </row>
    <row r="48" spans="1:8">
      <c r="A48" s="52" t="s">
        <v>44</v>
      </c>
      <c r="B48" s="52"/>
      <c r="C48" s="52"/>
      <c r="D48" s="52"/>
      <c r="E48" s="52"/>
      <c r="F48" s="37" t="s">
        <v>45</v>
      </c>
      <c r="G48" s="37"/>
      <c r="H48" s="37"/>
    </row>
    <row r="49" spans="1:8">
      <c r="A49" s="52"/>
      <c r="B49" s="52"/>
      <c r="C49" s="52"/>
      <c r="D49" s="52"/>
      <c r="E49" s="52"/>
      <c r="F49" s="48">
        <f>SUM(H44:H46)</f>
        <v>171500</v>
      </c>
      <c r="G49" s="48"/>
      <c r="H49" s="48"/>
    </row>
    <row r="50" spans="1:8">
      <c r="A50" s="35"/>
      <c r="B50" s="35"/>
      <c r="C50" s="35"/>
      <c r="D50" s="35"/>
      <c r="E50" s="35"/>
      <c r="F50" s="48"/>
      <c r="G50" s="48"/>
      <c r="H50" s="48"/>
    </row>
  </sheetData>
  <mergeCells count="47">
    <mergeCell ref="E45:G45"/>
    <mergeCell ref="E46:G46"/>
    <mergeCell ref="A48:E49"/>
    <mergeCell ref="F48:H48"/>
    <mergeCell ref="F49:H50"/>
    <mergeCell ref="A37:H37"/>
    <mergeCell ref="A38:C40"/>
    <mergeCell ref="D38:H40"/>
    <mergeCell ref="A42:H42"/>
    <mergeCell ref="E44:G44"/>
    <mergeCell ref="A35:B35"/>
    <mergeCell ref="C35:D35"/>
    <mergeCell ref="E35:F35"/>
    <mergeCell ref="G32:H32"/>
    <mergeCell ref="G33:H34"/>
    <mergeCell ref="G35:H35"/>
    <mergeCell ref="A30:H30"/>
    <mergeCell ref="A32:B32"/>
    <mergeCell ref="C32:D32"/>
    <mergeCell ref="E32:F32"/>
    <mergeCell ref="A33:B34"/>
    <mergeCell ref="C33:D34"/>
    <mergeCell ref="E33:F34"/>
    <mergeCell ref="E19:H19"/>
    <mergeCell ref="E24:F24"/>
    <mergeCell ref="G24:H24"/>
    <mergeCell ref="A26:D27"/>
    <mergeCell ref="E26:H28"/>
    <mergeCell ref="E20:G20"/>
    <mergeCell ref="E21:G21"/>
    <mergeCell ref="E22:G22"/>
    <mergeCell ref="A17:D17"/>
    <mergeCell ref="E8:H8"/>
    <mergeCell ref="E10:H10"/>
    <mergeCell ref="E11:H12"/>
    <mergeCell ref="E14:F14"/>
    <mergeCell ref="E15:F16"/>
    <mergeCell ref="E17:F17"/>
    <mergeCell ref="G14:H14"/>
    <mergeCell ref="G15:H16"/>
    <mergeCell ref="G17:H17"/>
    <mergeCell ref="C1:H2"/>
    <mergeCell ref="C3:H3"/>
    <mergeCell ref="C4:H4"/>
    <mergeCell ref="A6:H6"/>
    <mergeCell ref="A8:D8"/>
    <mergeCell ref="A1:A3"/>
  </mergeCells>
  <conditionalFormatting sqref="A33:B34">
    <cfRule type="colorScale" priority="5">
      <colorScale>
        <cfvo type="min"/>
        <cfvo type="percentile" val="50"/>
        <cfvo type="max"/>
        <color rgb="FFF4CCCC"/>
        <color rgb="FFFFF2CC"/>
        <color rgb="FFD9EAD3"/>
      </colorScale>
    </cfRule>
  </conditionalFormatting>
  <conditionalFormatting sqref="C33:D34">
    <cfRule type="colorScale" priority="6">
      <colorScale>
        <cfvo type="min"/>
        <cfvo type="percentile" val="50"/>
        <cfvo type="max"/>
        <color rgb="FFF4CCCC"/>
        <color rgb="FFFFF2CC"/>
        <color rgb="FFD9EAD3"/>
      </colorScale>
    </cfRule>
  </conditionalFormatting>
  <conditionalFormatting sqref="E6">
    <cfRule type="colorScale" priority="1">
      <colorScale>
        <cfvo type="min"/>
        <cfvo type="percentile" val="50"/>
        <cfvo type="max"/>
        <color rgb="FFF4CCCC"/>
        <color rgb="FFFFF2CC"/>
        <color rgb="FFD9EAD3"/>
      </colorScale>
    </cfRule>
  </conditionalFormatting>
  <conditionalFormatting sqref="E8">
    <cfRule type="colorScale" priority="2">
      <colorScale>
        <cfvo type="min"/>
        <cfvo type="percentile" val="50"/>
        <cfvo type="max"/>
        <color rgb="FFF4CCCC"/>
        <color rgb="FFFFF2CC"/>
        <color rgb="FFD9EAD3"/>
      </colorScale>
    </cfRule>
  </conditionalFormatting>
  <conditionalFormatting sqref="E15:F16">
    <cfRule type="colorScale" priority="9">
      <colorScale>
        <cfvo type="min"/>
        <cfvo type="percentile" val="50"/>
        <cfvo type="max"/>
        <color rgb="FFF4CCCC"/>
        <color rgb="FFFFF2CC"/>
        <color rgb="FFD9EAD3"/>
      </colorScale>
    </cfRule>
  </conditionalFormatting>
  <conditionalFormatting sqref="E33:F34">
    <cfRule type="colorScale" priority="7">
      <colorScale>
        <cfvo type="min"/>
        <cfvo type="percentile" val="50"/>
        <cfvo type="max"/>
        <color rgb="FFF4CCCC"/>
        <color rgb="FFFFF2CC"/>
        <color rgb="FFD9EAD3"/>
      </colorScale>
    </cfRule>
  </conditionalFormatting>
  <conditionalFormatting sqref="G15:H16">
    <cfRule type="colorScale" priority="10">
      <colorScale>
        <cfvo type="min"/>
        <cfvo type="percentile" val="50"/>
        <cfvo type="max"/>
        <color rgb="FFF4CCCC"/>
        <color rgb="FFFFF2CC"/>
        <color rgb="FFD9EAD3"/>
      </colorScale>
    </cfRule>
  </conditionalFormatting>
  <conditionalFormatting sqref="G33:H34">
    <cfRule type="colorScale" priority="8">
      <colorScale>
        <cfvo type="min"/>
        <cfvo type="percentile" val="50"/>
        <cfvo type="max"/>
        <color rgb="FFF4CCCC"/>
        <color rgb="FFFFF2CC"/>
        <color rgb="FFD9EAD3"/>
      </colorScale>
    </cfRule>
  </conditionalFormatting>
  <dataValidations count="5">
    <dataValidation type="list" sqref="B16:B19 D21:D24" xr:uid="{00000000-0002-0000-0000-000000000000}">
      <formula1>"1,2,3,4,5"</formula1>
    </dataValidation>
    <dataValidation type="decimal" sqref="D11:D12 D19:D20" xr:uid="{00000000-0002-0000-0000-000002000000}">
      <formula1>0</formula1>
      <formula2>1</formula2>
    </dataValidation>
    <dataValidation type="list" sqref="C44" xr:uid="{00000000-0002-0000-0000-000004000000}">
      <formula1>"1,2,3,4,5,6,8,10,12,15"</formula1>
    </dataValidation>
    <dataValidation type="list" sqref="C45" xr:uid="{00000000-0002-0000-0000-000005000000}">
      <formula1>"0.005,0.01,0.015,0.02,0.025,0.03"</formula1>
    </dataValidation>
    <dataValidation type="list" sqref="C46" xr:uid="{00000000-0002-0000-0000-000006000000}">
      <formula1>"0.05,0.1,0.15,0.2,0.25,0.3"</formula1>
    </dataValidation>
  </dataValidations>
  <hyperlinks>
    <hyperlink ref="C4" r:id="rId1" xr:uid="{9F3E1045-FC53-4740-B6CA-B89A5F5B97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workbookViewId="0">
      <selection sqref="A1:D1"/>
    </sheetView>
  </sheetViews>
  <sheetFormatPr defaultRowHeight="14.25"/>
  <cols>
    <col min="1" max="1" width="44" customWidth="1"/>
    <col min="2" max="2" width="40" customWidth="1"/>
    <col min="3" max="3" width="42" customWidth="1"/>
    <col min="4" max="4" width="33" customWidth="1"/>
  </cols>
  <sheetData>
    <row r="1" spans="1:4" ht="20.25">
      <c r="A1" s="5" t="s">
        <v>46</v>
      </c>
      <c r="B1" s="5"/>
      <c r="C1" s="5"/>
      <c r="D1" s="5"/>
    </row>
    <row r="2" spans="1:4">
      <c r="A2" s="1"/>
      <c r="B2" s="1"/>
      <c r="C2" s="1"/>
      <c r="D2" s="1"/>
    </row>
    <row r="3" spans="1:4" ht="15">
      <c r="A3" s="3" t="s">
        <v>47</v>
      </c>
      <c r="B3" s="3" t="s">
        <v>48</v>
      </c>
      <c r="C3" s="1"/>
      <c r="D3" s="1"/>
    </row>
    <row r="4" spans="1:4" ht="29.25">
      <c r="A4" s="1" t="s">
        <v>49</v>
      </c>
      <c r="B4" s="2">
        <v>0.2</v>
      </c>
      <c r="C4" s="1"/>
      <c r="D4" s="1"/>
    </row>
    <row r="5" spans="1:4" ht="15">
      <c r="A5" s="1" t="s">
        <v>50</v>
      </c>
      <c r="B5" s="2">
        <v>0.25</v>
      </c>
      <c r="C5" s="1"/>
      <c r="D5" s="1"/>
    </row>
    <row r="6" spans="1:4" ht="15">
      <c r="A6" s="1" t="s">
        <v>51</v>
      </c>
      <c r="B6" s="2">
        <v>0.01</v>
      </c>
      <c r="C6" s="1"/>
      <c r="D6" s="1"/>
    </row>
    <row r="7" spans="1:4">
      <c r="A7" s="1"/>
      <c r="B7" s="1"/>
      <c r="C7" s="1"/>
      <c r="D7" s="1"/>
    </row>
    <row r="8" spans="1:4" ht="15">
      <c r="A8" s="4" t="s">
        <v>52</v>
      </c>
      <c r="B8" s="4" t="s">
        <v>53</v>
      </c>
      <c r="C8" s="4" t="s">
        <v>54</v>
      </c>
      <c r="D8" s="4" t="s">
        <v>55</v>
      </c>
    </row>
    <row r="9" spans="1:4" ht="42.75">
      <c r="A9" s="1" t="s">
        <v>56</v>
      </c>
      <c r="B9" s="1" t="s">
        <v>57</v>
      </c>
      <c r="C9" s="1" t="s">
        <v>58</v>
      </c>
      <c r="D9" s="1" t="s">
        <v>59</v>
      </c>
    </row>
    <row r="10" spans="1:4" ht="42.75">
      <c r="A10" s="1" t="s">
        <v>60</v>
      </c>
      <c r="B10" s="1" t="s">
        <v>61</v>
      </c>
      <c r="C10" s="1" t="s">
        <v>62</v>
      </c>
      <c r="D10" s="1" t="s">
        <v>59</v>
      </c>
    </row>
    <row r="11" spans="1:4" ht="28.5">
      <c r="A11" s="1" t="s">
        <v>63</v>
      </c>
      <c r="B11" s="1" t="s">
        <v>64</v>
      </c>
      <c r="C11" s="1" t="s">
        <v>65</v>
      </c>
      <c r="D11" s="1" t="s">
        <v>66</v>
      </c>
    </row>
    <row r="12" spans="1:4" ht="28.5">
      <c r="A12" s="1" t="s">
        <v>21</v>
      </c>
      <c r="B12" s="1" t="s">
        <v>67</v>
      </c>
      <c r="C12" s="1" t="s">
        <v>68</v>
      </c>
      <c r="D12" s="1" t="s">
        <v>69</v>
      </c>
    </row>
    <row r="13" spans="1:4" ht="28.5">
      <c r="A13" s="1" t="s">
        <v>23</v>
      </c>
      <c r="B13" s="1" t="s">
        <v>70</v>
      </c>
      <c r="C13" s="1" t="s">
        <v>71</v>
      </c>
      <c r="D13" s="1" t="s">
        <v>72</v>
      </c>
    </row>
    <row r="14" spans="1:4">
      <c r="A14" s="1"/>
      <c r="B14" s="1"/>
      <c r="C14" s="1"/>
      <c r="D14" s="1"/>
    </row>
    <row r="15" spans="1:4">
      <c r="A15" s="6" t="s">
        <v>73</v>
      </c>
      <c r="B15" s="6"/>
      <c r="C15" s="6"/>
      <c r="D15" s="6"/>
    </row>
    <row r="16" spans="1:4">
      <c r="A16" s="7"/>
      <c r="B16" s="7"/>
      <c r="C16" s="7"/>
      <c r="D16" s="7"/>
    </row>
    <row r="17" spans="1:4">
      <c r="A17" s="7"/>
      <c r="B17" s="7"/>
      <c r="C17" s="7"/>
      <c r="D17" s="7"/>
    </row>
  </sheetData>
  <mergeCells count="2">
    <mergeCell ref="A1:D1"/>
    <mergeCell ref="A15:D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Method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dc:creator>
  <cp:lastModifiedBy>Brian Phelps</cp:lastModifiedBy>
  <dcterms:created xsi:type="dcterms:W3CDTF">2026-08-23T13:34:57Z</dcterms:created>
  <dcterms:modified xsi:type="dcterms:W3CDTF">2026-08-23T13:52:37Z</dcterms:modified>
</cp:coreProperties>
</file>